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5"/>
    <sheet name="Assumptions" sheetId="2" r:id="rId6"/>
    <sheet name="73-Spec Crosswalk" sheetId="3" r:id="rId7"/>
    <sheet name="Family Summary" sheetId="4" r:id="rId8"/>
  </sheets>
</workbook>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<sst xmlns="http://schemas.openxmlformats.org/spreadsheetml/2006/main" uniqueCount="126">
  <si>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</si>
  <si>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</si>
  <si>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</si>
  <si>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</si>
  <si>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Assumptions</t>
  </si>
  <si>
    <t>Table 1</t>
  </si>
  <si>
    <t>ETHRAEON Patent Portfolio RTP Value Crosswalk</t>
  </si>
  <si>
    <t>16 filed U.S. provisional applications | 73 technical specifications | 9 families</t>
  </si>
  <si>
    <t>S. Jason Prohaska | CEO and Founder | ETHRAEON Systems | ORCID 0009-0008-8254-8411</t>
  </si>
  <si>
    <t>Assumption</t>
  </si>
  <si>
    <t>Value</t>
  </si>
  <si>
    <t>Unit</t>
  </si>
  <si>
    <t>Source meaning</t>
  </si>
  <si>
    <t>Technical specifications</t>
  </si>
  <si>
    <t>count</t>
  </si>
  <si>
    <t>Actual ; canon ; distinction</t>
  </si>
  <si>
    <t>Filed U.S. provisional applications</t>
  </si>
  <si>
    <t>Families</t>
  </si>
  <si>
    <t>F1-F9</t>
  </si>
  <si>
    <t>0737 Ethraeon Model / specification quantified</t>
  </si>
  <si>
    <t>USD</t>
  </si>
  <si>
    <t>Arithmetic per Model</t>
  </si>
  <si>
    <t>Post-SCL P90 portfolio value Aug 11 2026</t>
  </si>
  <si>
    <t>Portfolio-level</t>
  </si>
  <si>
    <t>73-Spec Crosswalk</t>
  </si>
  <si>
    <t>73-Specification Crosswalk</t>
  </si>
  <si>
    <t>Uniform 0737 Ethraeon Model arithmetic; per specification</t>
  </si>
  <si>
    <t>Specification</t>
  </si>
  <si>
    <t>Family</t>
  </si>
  <si>
    <t>Family sequence</t>
  </si>
  <si>
    <t>0737 contribution</t>
  </si>
  <si>
    <t>Allocation basis</t>
  </si>
  <si>
    <t>P90 allocation</t>
  </si>
  <si>
    <t>ETH-PAT-001</t>
  </si>
  <si>
    <t>F1</t>
  </si>
  <si>
    <t>0737 uniform model arithmetic</t>
  </si>
  <si>
    <t>Portfolio-level only</t>
  </si>
  <si>
    <t>ETH-PAT-002</t>
  </si>
  <si>
    <t>ETH-PAT-003</t>
  </si>
  <si>
    <t>ETH-PAT-004</t>
  </si>
  <si>
    <t>ETH-PAT-005</t>
  </si>
  <si>
    <t>ETH-PAT-006</t>
  </si>
  <si>
    <t>ETH-PAT-007</t>
  </si>
  <si>
    <t>ETH-PAT-008</t>
  </si>
  <si>
    <t>ETH-PAT-009</t>
  </si>
  <si>
    <t>F2</t>
  </si>
  <si>
    <t>ETH-PAT-010</t>
  </si>
  <si>
    <t>ETH-PAT-011</t>
  </si>
  <si>
    <t>ETH-PAT-012</t>
  </si>
  <si>
    <t>ETH-PAT-013</t>
  </si>
  <si>
    <t>ETH-PAT-014</t>
  </si>
  <si>
    <t>ETH-PAT-015</t>
  </si>
  <si>
    <t>ETH-PAT-016</t>
  </si>
  <si>
    <t>ETH-PAT-017</t>
  </si>
  <si>
    <t>ETH-PAT-018</t>
  </si>
  <si>
    <t>F3</t>
  </si>
  <si>
    <t>ETH-PAT-019</t>
  </si>
  <si>
    <t>ETH-PAT-020</t>
  </si>
  <si>
    <t>ETH-PAT-021</t>
  </si>
  <si>
    <t>ETH-PAT-022</t>
  </si>
  <si>
    <t>ETH-PAT-023</t>
  </si>
  <si>
    <t>ETH-PAT-024</t>
  </si>
  <si>
    <t>ETH-PAT-025</t>
  </si>
  <si>
    <t>F4</t>
  </si>
  <si>
    <t>ETH-PAT-026</t>
  </si>
  <si>
    <t>ETH-PAT-027</t>
  </si>
  <si>
    <t>ETH-PAT-028</t>
  </si>
  <si>
    <t>ETH-PAT-029</t>
  </si>
  <si>
    <t>ETH-PAT-030</t>
  </si>
  <si>
    <t>ETH-PAT-031</t>
  </si>
  <si>
    <t>ETH-PAT-032</t>
  </si>
  <si>
    <t>ETH-PAT-033</t>
  </si>
  <si>
    <t>ETH-PAT-034</t>
  </si>
  <si>
    <t>ETH-PAT-035</t>
  </si>
  <si>
    <t>ETH-PAT-036</t>
  </si>
  <si>
    <t>F5</t>
  </si>
  <si>
    <t>ETH-PAT-037</t>
  </si>
  <si>
    <t>ETH-PAT-038</t>
  </si>
  <si>
    <t>ETH-PAT-039</t>
  </si>
  <si>
    <t>ETH-PAT-040</t>
  </si>
  <si>
    <t>ETH-PAT-041</t>
  </si>
  <si>
    <t>ETH-PAT-042</t>
  </si>
  <si>
    <t>F6</t>
  </si>
  <si>
    <t>ETH-PAT-043</t>
  </si>
  <si>
    <t>ETH-PAT-044</t>
  </si>
  <si>
    <t>ETH-PAT-045</t>
  </si>
  <si>
    <t>ETH-PAT-046</t>
  </si>
  <si>
    <t>ETH-PAT-047</t>
  </si>
  <si>
    <t>ETH-PAT-048</t>
  </si>
  <si>
    <t>ETH-PAT-049</t>
  </si>
  <si>
    <t>ETH-PAT-050</t>
  </si>
  <si>
    <t>ETH-PAT-051</t>
  </si>
  <si>
    <t>F7</t>
  </si>
  <si>
    <t>ETH-PAT-052</t>
  </si>
  <si>
    <t>ETH-PAT-053</t>
  </si>
  <si>
    <t>ETH-PAT-054</t>
  </si>
  <si>
    <t>ETH-PAT-055</t>
  </si>
  <si>
    <t>ETH-PAT-056</t>
  </si>
  <si>
    <t>ETH-PAT-057</t>
  </si>
  <si>
    <t>ETH-PAT-058</t>
  </si>
  <si>
    <t>F8</t>
  </si>
  <si>
    <t>ETH-PAT-059</t>
  </si>
  <si>
    <t>ETH-PAT-060</t>
  </si>
  <si>
    <t>ETH-PAT-061</t>
  </si>
  <si>
    <t>ETH-PAT-062</t>
  </si>
  <si>
    <t>ETH-PAT-063</t>
  </si>
  <si>
    <t>ETH-PAT-064</t>
  </si>
  <si>
    <t>ETH-PAT-065</t>
  </si>
  <si>
    <t>ETH-PAT-066</t>
  </si>
  <si>
    <t>F9</t>
  </si>
  <si>
    <t>ETH-PAT-067</t>
  </si>
  <si>
    <t>ETH-PAT-068</t>
  </si>
  <si>
    <t>ETH-PAT-069</t>
  </si>
  <si>
    <t>ETH-PAT-070</t>
  </si>
  <si>
    <t>ETH-PAT-071</t>
  </si>
  <si>
    <t>ETH-PAT-072</t>
  </si>
  <si>
    <t>ETH-PAT-073</t>
  </si>
  <si>
    <t>Family Summary</t>
  </si>
  <si>
    <t>Specification counts per 0737 Ethraeon Model values</t>
  </si>
  <si>
    <t>Source specs</t>
  </si>
  <si>
    <t>Crosswalk specs</t>
  </si>
  <si>
    <t>Source RTP value</t>
  </si>
  <si>
    <t>Crosswalk RTP</t>
  </si>
  <si>
    <t>Status</t>
  </si>
  <si>
    <t>PASS</t>
  </si>
  <si>
    <t>TOTAL</t>
  </si>
</sst>
</file>

<file path=xl/styles.xml><?xml version="1.0" encoding="utf-8"?>
<styleSheet xmlns="http://schemas.openxmlformats.org/spreadsheetml/2006/main">
  <numFmts count="2">
    <numFmt numFmtId="0" formatCode="General"/>
    <numFmt numFmtId="59" formatCode="[$$-409] #,##0"/>
  </numFmts>
  <fonts count="11">
    <font>
      <sz val="11"/>
      <color indexed="8"/>
      <name val="Carlito"/>
    </font>
    <font>
      <sz val="12"/>
      <color indexed="8"/>
      <name val="Carlito"/>
    </font>
    <font>
      <sz val="14"/>
      <color indexed="8"/>
      <name val="Carlito"/>
    </font>
    <font>
      <sz val="12"/>
      <color indexed="8"/>
      <name val="Helvetica Neue"/>
    </font>
    <font>
      <u val="single"/>
      <sz val="12"/>
      <color indexed="11"/>
      <name val="Carlito"/>
    </font>
    <font>
      <sz val="15"/>
      <color indexed="8"/>
      <name val="Calibri"/>
    </font>
    <font>
      <b val="1"/>
      <sz val="18"/>
      <color indexed="12"/>
      <name val="Carlito"/>
    </font>
    <font>
      <i val="1"/>
      <sz val="10"/>
      <color indexed="15"/>
      <name val="Carlito"/>
    </font>
    <font>
      <sz val="9"/>
      <color indexed="17"/>
      <name val="Carlito"/>
    </font>
    <font>
      <b val="1"/>
      <sz val="9"/>
      <color indexed="12"/>
      <name val="Carlito"/>
    </font>
    <font>
      <sz val="9"/>
      <color indexed="20"/>
      <name val="Carlito"/>
    </font>
  </fonts>
  <fills count="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6"/>
        <bgColor auto="1"/>
      </patternFill>
    </fill>
    <fill>
      <patternFill patternType="solid">
        <fgColor indexed="19"/>
        <bgColor auto="1"/>
      </patternFill>
    </fill>
    <fill>
      <patternFill patternType="solid">
        <fgColor indexed="12"/>
        <bgColor auto="1"/>
      </patternFill>
    </fill>
  </fills>
  <borders count="26">
    <border>
      <left/>
      <right/>
      <top/>
      <bottom/>
      <diagonal/>
    </border>
    <border>
      <left style="thin">
        <color indexed="14"/>
      </left>
      <right/>
      <top style="thin">
        <color indexed="14"/>
      </top>
      <bottom/>
      <diagonal/>
    </border>
    <border>
      <left/>
      <right/>
      <top style="thin">
        <color indexed="14"/>
      </top>
      <bottom/>
      <diagonal/>
    </border>
    <border>
      <left/>
      <right style="thin">
        <color indexed="14"/>
      </right>
      <top style="thin">
        <color indexed="14"/>
      </top>
      <bottom/>
      <diagonal/>
    </border>
    <border>
      <left style="thin">
        <color indexed="14"/>
      </left>
      <right/>
      <top/>
      <bottom/>
      <diagonal/>
    </border>
    <border>
      <left/>
      <right/>
      <top/>
      <bottom/>
      <diagonal/>
    </border>
    <border>
      <left/>
      <right style="thin">
        <color indexed="14"/>
      </right>
      <top/>
      <bottom/>
      <diagonal/>
    </border>
    <border>
      <left style="thin">
        <color indexed="14"/>
      </left>
      <right/>
      <top/>
      <bottom style="thin">
        <color indexed="18"/>
      </bottom>
      <diagonal/>
    </border>
    <border>
      <left/>
      <right/>
      <top/>
      <bottom style="thin">
        <color indexed="18"/>
      </bottom>
      <diagonal/>
    </border>
    <border>
      <left style="thin">
        <color indexed="18"/>
      </left>
      <right style="thin">
        <color indexed="18"/>
      </right>
      <top style="thin">
        <color indexed="18"/>
      </top>
      <bottom style="thin">
        <color indexed="18"/>
      </bottom>
      <diagonal/>
    </border>
    <border>
      <left style="thin">
        <color indexed="18"/>
      </left>
      <right style="thin">
        <color indexed="14"/>
      </right>
      <top/>
      <bottom/>
      <diagonal/>
    </border>
    <border>
      <left style="thin">
        <color indexed="14"/>
      </left>
      <right style="thin">
        <color indexed="21"/>
      </right>
      <top style="thin">
        <color indexed="18"/>
      </top>
      <bottom style="thin">
        <color indexed="21"/>
      </bottom>
      <diagonal/>
    </border>
    <border>
      <left style="thin">
        <color indexed="21"/>
      </left>
      <right style="thin">
        <color indexed="21"/>
      </right>
      <top style="thin">
        <color indexed="18"/>
      </top>
      <bottom style="thin">
        <color indexed="21"/>
      </bottom>
      <diagonal/>
    </border>
    <border>
      <left style="thin">
        <color indexed="21"/>
      </left>
      <right/>
      <top style="thin">
        <color indexed="18"/>
      </top>
      <bottom style="thin">
        <color indexed="18"/>
      </bottom>
      <diagonal/>
    </border>
    <border>
      <left style="thin">
        <color indexed="14"/>
      </left>
      <right style="thin">
        <color indexed="21"/>
      </right>
      <top style="thin">
        <color indexed="21"/>
      </top>
      <bottom style="thin">
        <color indexed="21"/>
      </bottom>
      <diagonal/>
    </border>
    <border>
      <left style="thin">
        <color indexed="21"/>
      </left>
      <right style="thin">
        <color indexed="21"/>
      </right>
      <top style="thin">
        <color indexed="21"/>
      </top>
      <bottom style="thin">
        <color indexed="21"/>
      </bottom>
      <diagonal/>
    </border>
    <border>
      <left style="thin">
        <color indexed="21"/>
      </left>
      <right/>
      <top style="thin">
        <color indexed="18"/>
      </top>
      <bottom style="thin">
        <color indexed="21"/>
      </bottom>
      <diagonal/>
    </border>
    <border>
      <left style="thin">
        <color indexed="21"/>
      </left>
      <right/>
      <top style="thin">
        <color indexed="21"/>
      </top>
      <bottom style="thin">
        <color indexed="21"/>
      </bottom>
      <diagonal/>
    </border>
    <border>
      <left style="thin">
        <color indexed="14"/>
      </left>
      <right style="thin">
        <color indexed="21"/>
      </right>
      <top style="thin">
        <color indexed="21"/>
      </top>
      <bottom style="thin">
        <color indexed="14"/>
      </bottom>
      <diagonal/>
    </border>
    <border>
      <left style="thin">
        <color indexed="21"/>
      </left>
      <right style="thin">
        <color indexed="21"/>
      </right>
      <top style="thin">
        <color indexed="21"/>
      </top>
      <bottom style="thin">
        <color indexed="14"/>
      </bottom>
      <diagonal/>
    </border>
    <border>
      <left style="thin">
        <color indexed="21"/>
      </left>
      <right/>
      <top style="thin">
        <color indexed="21"/>
      </top>
      <bottom style="thin">
        <color indexed="14"/>
      </bottom>
      <diagonal/>
    </border>
    <border>
      <left/>
      <right style="thin">
        <color indexed="14"/>
      </right>
      <top/>
      <bottom style="thin">
        <color indexed="14"/>
      </bottom>
      <diagonal/>
    </border>
    <border>
      <left/>
      <right style="thin">
        <color indexed="14"/>
      </right>
      <top/>
      <bottom style="thin">
        <color indexed="18"/>
      </bottom>
      <diagonal/>
    </border>
    <border>
      <left style="thin">
        <color indexed="21"/>
      </left>
      <right style="thin">
        <color indexed="14"/>
      </right>
      <top style="thin">
        <color indexed="18"/>
      </top>
      <bottom style="thin">
        <color indexed="21"/>
      </bottom>
      <diagonal/>
    </border>
    <border>
      <left style="thin">
        <color indexed="21"/>
      </left>
      <right style="thin">
        <color indexed="14"/>
      </right>
      <top style="thin">
        <color indexed="21"/>
      </top>
      <bottom style="thin">
        <color indexed="21"/>
      </bottom>
      <diagonal/>
    </border>
    <border>
      <left style="thin">
        <color indexed="21"/>
      </left>
      <right style="thin">
        <color indexed="14"/>
      </right>
      <top style="thin">
        <color indexed="21"/>
      </top>
      <bottom style="thin">
        <color indexed="14"/>
      </bottom>
      <diagonal/>
    </border>
  </borders>
  <cellStyleXfs count="1">
    <xf numFmtId="0" fontId="0" applyNumberFormat="0" applyFont="1" applyFill="0" applyBorder="0" applyAlignment="1" applyProtection="0">
      <alignment vertical="bottom"/>
    </xf>
  </cellStyleXfs>
  <cellXfs count="47">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vertical="center"/>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49" fontId="7" fillId="5" borderId="4" applyNumberFormat="1" applyFont="1" applyFill="1" applyBorder="1" applyAlignment="1" applyProtection="0">
      <alignment vertical="center"/>
    </xf>
    <xf numFmtId="0" fontId="0" borderId="5" applyNumberFormat="0" applyFont="1" applyFill="0" applyBorder="1" applyAlignment="1" applyProtection="0">
      <alignment vertical="bottom"/>
    </xf>
    <xf numFmtId="0" fontId="0" borderId="6" applyNumberFormat="0" applyFont="1" applyFill="0" applyBorder="1" applyAlignment="1" applyProtection="0">
      <alignment vertical="bottom"/>
    </xf>
    <xf numFmtId="49" fontId="8" borderId="4" applyNumberFormat="1" applyFont="1" applyFill="0" applyBorder="1" applyAlignment="1" applyProtection="0">
      <alignment vertical="bottom"/>
    </xf>
    <xf numFmtId="0" fontId="0" borderId="7" applyNumberFormat="0" applyFont="1" applyFill="0" applyBorder="1" applyAlignment="1" applyProtection="0">
      <alignment vertical="bottom"/>
    </xf>
    <xf numFmtId="0" fontId="0" borderId="8" applyNumberFormat="0" applyFont="1" applyFill="0" applyBorder="1" applyAlignment="1" applyProtection="0">
      <alignment vertical="bottom"/>
    </xf>
    <xf numFmtId="49" fontId="9" fillId="6" borderId="9" applyNumberFormat="1" applyFont="1" applyFill="1" applyBorder="1" applyAlignment="1" applyProtection="0">
      <alignment horizontal="center" vertical="center" wrapText="1"/>
    </xf>
    <xf numFmtId="0" fontId="0" borderId="10" applyNumberFormat="0" applyFont="1" applyFill="0" applyBorder="1" applyAlignment="1" applyProtection="0">
      <alignment vertical="bottom"/>
    </xf>
    <xf numFmtId="49" fontId="10" fillId="7" borderId="11" applyNumberFormat="1" applyFont="1" applyFill="1" applyBorder="1" applyAlignment="1" applyProtection="0">
      <alignment vertical="center" wrapText="1"/>
    </xf>
    <xf numFmtId="3" fontId="10" fillId="7" borderId="12" applyNumberFormat="1" applyFont="1" applyFill="1" applyBorder="1" applyAlignment="1" applyProtection="0">
      <alignment vertical="center" wrapText="1"/>
    </xf>
    <xf numFmtId="49" fontId="10" fillId="7" borderId="12" applyNumberFormat="1" applyFont="1" applyFill="1" applyBorder="1" applyAlignment="1" applyProtection="0">
      <alignment vertical="center" wrapText="1"/>
    </xf>
    <xf numFmtId="49" fontId="10" fillId="7" borderId="13" applyNumberFormat="1" applyFont="1" applyFill="1" applyBorder="1" applyAlignment="1" applyProtection="0">
      <alignment vertical="center" wrapText="1"/>
    </xf>
    <xf numFmtId="49" fontId="10" fillId="7" borderId="14" applyNumberFormat="1" applyFont="1" applyFill="1" applyBorder="1" applyAlignment="1" applyProtection="0">
      <alignment vertical="center" wrapText="1"/>
    </xf>
    <xf numFmtId="3" fontId="10" fillId="7" borderId="15" applyNumberFormat="1" applyFont="1" applyFill="1" applyBorder="1" applyAlignment="1" applyProtection="0">
      <alignment vertical="center" wrapText="1"/>
    </xf>
    <xf numFmtId="49" fontId="10" fillId="7" borderId="15" applyNumberFormat="1" applyFont="1" applyFill="1" applyBorder="1" applyAlignment="1" applyProtection="0">
      <alignment vertical="center" wrapText="1"/>
    </xf>
    <xf numFmtId="49" fontId="10" fillId="7" borderId="16" applyNumberFormat="1" applyFont="1" applyFill="1" applyBorder="1" applyAlignment="1" applyProtection="0">
      <alignment vertical="center" wrapText="1"/>
    </xf>
    <xf numFmtId="49" fontId="10" fillId="7" borderId="17" applyNumberFormat="1" applyFont="1" applyFill="1" applyBorder="1" applyAlignment="1" applyProtection="0">
      <alignment vertical="center" wrapText="1"/>
    </xf>
    <xf numFmtId="49" fontId="10" fillId="7" borderId="18" applyNumberFormat="1" applyFont="1" applyFill="1" applyBorder="1" applyAlignment="1" applyProtection="0">
      <alignment vertical="center" wrapText="1"/>
    </xf>
    <xf numFmtId="3" fontId="10" fillId="7" borderId="19" applyNumberFormat="1" applyFont="1" applyFill="1" applyBorder="1" applyAlignment="1" applyProtection="0">
      <alignment vertical="center" wrapText="1"/>
    </xf>
    <xf numFmtId="49" fontId="10" fillId="7" borderId="19" applyNumberFormat="1" applyFont="1" applyFill="1" applyBorder="1" applyAlignment="1" applyProtection="0">
      <alignment vertical="center" wrapText="1"/>
    </xf>
    <xf numFmtId="49" fontId="10" fillId="7" borderId="20" applyNumberFormat="1" applyFont="1" applyFill="1" applyBorder="1" applyAlignment="1" applyProtection="0">
      <alignment vertical="center" wrapText="1"/>
    </xf>
    <xf numFmtId="0" fontId="0" borderId="21" applyNumberFormat="0" applyFont="1" applyFill="0" applyBorder="1" applyAlignment="1" applyProtection="0">
      <alignment vertical="bottom"/>
    </xf>
    <xf numFmtId="0" fontId="0" applyNumberFormat="1" applyFont="1" applyFill="0" applyBorder="0" applyAlignment="1" applyProtection="0">
      <alignment vertical="bottom"/>
    </xf>
    <xf numFmtId="0" fontId="0" borderId="22" applyNumberFormat="0" applyFont="1" applyFill="0" applyBorder="1" applyAlignment="1" applyProtection="0">
      <alignment vertical="bottom"/>
    </xf>
    <xf numFmtId="0" fontId="10" fillId="7" borderId="12" applyNumberFormat="1" applyFont="1" applyFill="1" applyBorder="1" applyAlignment="1" applyProtection="0">
      <alignment vertical="center" wrapText="1"/>
    </xf>
    <xf numFmtId="59" fontId="10" fillId="7" borderId="12" applyNumberFormat="1" applyFont="1" applyFill="1" applyBorder="1" applyAlignment="1" applyProtection="0">
      <alignment vertical="center" wrapText="1"/>
    </xf>
    <xf numFmtId="49" fontId="10" fillId="7" borderId="23" applyNumberFormat="1" applyFont="1" applyFill="1" applyBorder="1" applyAlignment="1" applyProtection="0">
      <alignment vertical="center" wrapText="1"/>
    </xf>
    <xf numFmtId="0" fontId="10" fillId="7" borderId="15" applyNumberFormat="1" applyFont="1" applyFill="1" applyBorder="1" applyAlignment="1" applyProtection="0">
      <alignment vertical="center" wrapText="1"/>
    </xf>
    <xf numFmtId="59" fontId="10" fillId="7" borderId="15" applyNumberFormat="1" applyFont="1" applyFill="1" applyBorder="1" applyAlignment="1" applyProtection="0">
      <alignment vertical="center" wrapText="1"/>
    </xf>
    <xf numFmtId="49" fontId="10" fillId="7" borderId="24" applyNumberFormat="1" applyFont="1" applyFill="1" applyBorder="1" applyAlignment="1" applyProtection="0">
      <alignment vertical="center" wrapText="1"/>
    </xf>
    <xf numFmtId="0" fontId="10" fillId="7" borderId="19" applyNumberFormat="1" applyFont="1" applyFill="1" applyBorder="1" applyAlignment="1" applyProtection="0">
      <alignment vertical="center" wrapText="1"/>
    </xf>
    <xf numFmtId="59" fontId="10" fillId="7" borderId="19" applyNumberFormat="1" applyFont="1" applyFill="1" applyBorder="1" applyAlignment="1" applyProtection="0">
      <alignment vertical="center" wrapText="1"/>
    </xf>
    <xf numFmtId="49" fontId="10" fillId="7" borderId="25" applyNumberFormat="1" applyFont="1" applyFill="1" applyBorder="1" applyAlignment="1" applyProtection="0">
      <alignment vertical="center" wrapText="1"/>
    </xf>
    <xf numFmtId="0" fontId="0" applyNumberFormat="1" applyFont="1" applyFill="0" applyBorder="0" applyAlignment="1" applyProtection="0">
      <alignment vertical="bottom"/>
    </xf>
    <xf numFmtId="0" fontId="10" fillId="7" borderId="23" applyNumberFormat="0" applyFont="1" applyFill="1" applyBorder="1" applyAlignment="1" applyProtection="0">
      <alignment vertical="center" wrapText="1"/>
    </xf>
    <xf numFmtId="0" fontId="10" fillId="7" borderId="24" applyNumberFormat="0" applyFont="1" applyFill="1" applyBorder="1" applyAlignment="1" applyProtection="0">
      <alignment vertical="center" wrapText="1"/>
    </xf>
    <xf numFmtId="0" fontId="10" fillId="7" borderId="25" applyNumberFormat="0" applyFont="1" applyFill="1" applyBorder="1" applyAlignment="1" applyProtection="0">
      <alignment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173a5e"/>
      <rgbColor rgb="ffaaaaaa"/>
      <rgbColor rgb="ff157a76"/>
      <rgbColor rgb="ffeaf2f5"/>
      <rgbColor rgb="ff66727d"/>
      <rgbColor rgb="ffc9d3dd"/>
      <rgbColor rgb="ff20658d"/>
      <rgbColor rgb="ff273038"/>
      <rgbColor rgb="ffd9e0e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heetMetadata" Target="metadata.xml"/><Relationship Id="rId3" Type="http://schemas.openxmlformats.org/officeDocument/2006/relationships/styles" Target="styles.xml"/><Relationship Id="rId4" Type="http://schemas.openxmlformats.org/officeDocument/2006/relationships/theme" Target="theme/theme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theme/theme1.xml><?xml version="1.0" encoding="utf-8"?>
<a:theme xmlns:a="http://schemas.openxmlformats.org/drawingml/2006/main" xmlns:r="http://schemas.openxmlformats.org/officeDocument/2006/relationships" name="ChatGPT">
  <a:themeElements>
    <a:clrScheme name="ChatGPT">
      <a:dk1>
        <a:srgbClr val="000000"/>
      </a:dk1>
      <a:lt1>
        <a:srgbClr val="FFFFFF"/>
      </a:lt1>
      <a:dk2>
        <a:srgbClr val="A7A7A7"/>
      </a:dk2>
      <a:lt2>
        <a:srgbClr val="535353"/>
      </a:lt2>
      <a:accent1>
        <a:srgbClr val="156082"/>
      </a:accent1>
      <a:accent2>
        <a:srgbClr val="E97132"/>
      </a:accent2>
      <a:accent3>
        <a:srgbClr val="196B24"/>
      </a:accent3>
      <a:accent4>
        <a:srgbClr val="0F9ED5"/>
      </a:accent4>
      <a:accent5>
        <a:srgbClr val="A02B93"/>
      </a:accent5>
      <a:accent6>
        <a:srgbClr val="4EA72E"/>
      </a:accent6>
      <a:hlink>
        <a:srgbClr val="0000FF"/>
      </a:hlink>
      <a:folHlink>
        <a:srgbClr val="FF00FF"/>
      </a:folHlink>
    </a:clrScheme>
    <a:fontScheme name="ChatGPT">
      <a:majorFont>
        <a:latin typeface="Helvetica Neue"/>
        <a:ea typeface="Helvetica Neue"/>
        <a:cs typeface="Helvetica Neue"/>
      </a:majorFont>
      <a:minorFont>
        <a:latin typeface="Helvetica Neue"/>
        <a:ea typeface="Helvetica Neue"/>
        <a:cs typeface="Helvetica Neue"/>
      </a:minorFont>
    </a:fontScheme>
    <a:fmtScheme name="ChatGP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905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905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0.05" customHeight="1">
      <c r="B3" t="s" s="1">
        <v>0</v>
      </c>
      <c r="C3"/>
      <c r="D3"/>
    </row>
    <row r="7">
      <c r="B7" t="s" s="2">
        <v>1</v>
      </c>
      <c r="C7" t="s" s="2">
        <v>2</v>
      </c>
      <c r="D7" t="s" s="2">
        <v>3</v>
      </c>
    </row>
    <row r="9">
      <c r="B9" t="s" s="3">
        <v>4</v>
      </c>
      <c r="C9" s="3"/>
      <c r="D9" s="3"/>
    </row>
    <row r="10">
      <c r="B10" s="4"/>
      <c r="C10" t="s" s="4">
        <v>5</v>
      </c>
      <c r="D10" t="s" s="5">
        <v>4</v>
      </c>
    </row>
    <row r="11">
      <c r="B11" t="s" s="3">
        <v>24</v>
      </c>
      <c r="C11" s="3"/>
      <c r="D11" s="3"/>
    </row>
    <row r="12">
      <c r="B12" s="4"/>
      <c r="C12" t="s" s="4">
        <v>5</v>
      </c>
      <c r="D12" t="s" s="5">
        <v>24</v>
      </c>
    </row>
    <row r="13">
      <c r="B13" t="s" s="3">
        <v>117</v>
      </c>
      <c r="C13" s="3"/>
      <c r="D13" s="3"/>
    </row>
    <row r="14">
      <c r="B14" s="4"/>
      <c r="C14" t="s" s="4">
        <v>5</v>
      </c>
      <c r="D14" t="s" s="5">
        <v>117</v>
      </c>
    </row>
  </sheetData>
  <mergeCells count="1">
    <mergeCell ref="B3:D3"/>
  </mergeCells>
  <hyperlinks>
    <hyperlink ref="D10" location="'Assumptions'!R1C1" tooltip="" display="Assumptions"/>
    <hyperlink ref="D12" location="'73-Spec Crosswalk'!R1C1" tooltip="" display="73-Spec Crosswalk"/>
    <hyperlink ref="D14" location="'Family Summary'!R1C1" tooltip="" display="Family Summary"/>
  </hyperlinks>
</worksheet>
</file>

<file path=xl/worksheets/sheet2.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5" customHeight="1" outlineLevelRow="0" outlineLevelCol="0"/>
  <cols>
    <col min="1" max="1" width="48" style="6" customWidth="1"/>
    <col min="2" max="2" width="22" style="6" customWidth="1"/>
    <col min="3" max="3" width="16" style="6" customWidth="1"/>
    <col min="4" max="4" width="58" style="6" customWidth="1"/>
    <col min="5" max="5" width="8.85156" style="6" customWidth="1"/>
    <col min="6" max="16384" width="8.85156" style="6" customWidth="1"/>
  </cols>
  <sheetData>
    <row r="1" ht="30" customHeight="1">
      <c r="A1" t="s" s="7">
        <v>6</v>
      </c>
      <c r="B1" s="8"/>
      <c r="C1" s="8"/>
      <c r="D1" s="8"/>
      <c r="E1" s="9"/>
    </row>
    <row r="2" ht="24" customHeight="1">
      <c r="A2" t="s" s="10">
        <v>7</v>
      </c>
      <c r="B2" s="11"/>
      <c r="C2" s="11"/>
      <c r="D2" s="11"/>
      <c r="E2" s="12"/>
    </row>
    <row r="3" ht="20" customHeight="1">
      <c r="A3" t="s" s="13">
        <v>8</v>
      </c>
      <c r="B3" s="11"/>
      <c r="C3" s="11"/>
      <c r="D3" s="11"/>
      <c r="E3" s="12"/>
    </row>
    <row r="4" ht="15" customHeight="1">
      <c r="A4" s="14"/>
      <c r="B4" s="15"/>
      <c r="C4" s="15"/>
      <c r="D4" s="15"/>
      <c r="E4" s="12"/>
    </row>
    <row r="5" ht="15" customHeight="1">
      <c r="A5" t="s" s="16">
        <v>9</v>
      </c>
      <c r="B5" t="s" s="16">
        <v>10</v>
      </c>
      <c r="C5" t="s" s="16">
        <v>11</v>
      </c>
      <c r="D5" t="s" s="16">
        <v>12</v>
      </c>
      <c r="E5" s="17"/>
    </row>
    <row r="6" ht="15" customHeight="1">
      <c r="A6" t="s" s="18">
        <v>13</v>
      </c>
      <c r="B6" s="19">
        <v>73</v>
      </c>
      <c r="C6" t="s" s="20">
        <v>14</v>
      </c>
      <c r="D6" t="s" s="21">
        <v>15</v>
      </c>
      <c r="E6" s="12"/>
    </row>
    <row r="7" ht="15" customHeight="1">
      <c r="A7" t="s" s="22">
        <v>16</v>
      </c>
      <c r="B7" s="23">
        <v>16</v>
      </c>
      <c r="C7" t="s" s="24">
        <v>14</v>
      </c>
      <c r="D7" t="s" s="25">
        <v>15</v>
      </c>
      <c r="E7" s="12"/>
    </row>
    <row r="8" ht="15" customHeight="1">
      <c r="A8" t="s" s="22">
        <v>17</v>
      </c>
      <c r="B8" s="23">
        <v>9</v>
      </c>
      <c r="C8" t="s" s="24">
        <v>14</v>
      </c>
      <c r="D8" t="s" s="26">
        <v>18</v>
      </c>
      <c r="E8" s="12"/>
    </row>
    <row r="9" ht="15" customHeight="1">
      <c r="A9" t="s" s="22">
        <v>19</v>
      </c>
      <c r="B9" s="23">
        <v>10270000</v>
      </c>
      <c r="C9" t="s" s="24">
        <v>20</v>
      </c>
      <c r="D9" t="s" s="26">
        <v>21</v>
      </c>
      <c r="E9" s="12"/>
    </row>
    <row r="10" ht="15" customHeight="1">
      <c r="A10" t="s" s="27">
        <v>22</v>
      </c>
      <c r="B10" s="28">
        <v>883300000</v>
      </c>
      <c r="C10" t="s" s="29">
        <v>20</v>
      </c>
      <c r="D10" t="s" s="30">
        <v>23</v>
      </c>
      <c r="E10" s="31"/>
    </row>
  </sheetData>
  <mergeCells count="3">
    <mergeCell ref="A1:D1"/>
    <mergeCell ref="A2:D2"/>
    <mergeCell ref="A3:D3"/>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F78"/>
  <sheetViews>
    <sheetView workbookViewId="0" showGridLines="0" defaultGridColor="1"/>
  </sheetViews>
  <sheetFormatPr defaultColWidth="8.83333" defaultRowHeight="15" customHeight="1" outlineLevelRow="0" outlineLevelCol="0"/>
  <cols>
    <col min="1" max="1" width="22" style="32" customWidth="1"/>
    <col min="2" max="2" width="12" style="32" customWidth="1"/>
    <col min="3" max="3" width="17" style="32" customWidth="1"/>
    <col min="4" max="4" width="23" style="32" customWidth="1"/>
    <col min="5" max="5" width="43" style="32" customWidth="1"/>
    <col min="6" max="6" width="26" style="32" customWidth="1"/>
    <col min="7" max="16384" width="8.85156" style="32" customWidth="1"/>
  </cols>
  <sheetData>
    <row r="1" ht="30" customHeight="1">
      <c r="A1" t="s" s="7">
        <v>25</v>
      </c>
      <c r="B1" s="8"/>
      <c r="C1" s="8"/>
      <c r="D1" s="8"/>
      <c r="E1" s="8"/>
      <c r="F1" s="9"/>
    </row>
    <row r="2" ht="24" customHeight="1">
      <c r="A2" t="s" s="10">
        <v>26</v>
      </c>
      <c r="B2" s="11"/>
      <c r="C2" s="11"/>
      <c r="D2" s="11"/>
      <c r="E2" s="11"/>
      <c r="F2" s="12"/>
    </row>
    <row r="3" ht="20" customHeight="1">
      <c r="A3" t="s" s="13">
        <v>8</v>
      </c>
      <c r="B3" s="11"/>
      <c r="C3" s="11"/>
      <c r="D3" s="11"/>
      <c r="E3" s="11"/>
      <c r="F3" s="12"/>
    </row>
    <row r="4" ht="13.55" customHeight="1">
      <c r="A4" s="14"/>
      <c r="B4" s="15"/>
      <c r="C4" s="15"/>
      <c r="D4" s="15"/>
      <c r="E4" s="15"/>
      <c r="F4" s="33"/>
    </row>
    <row r="5" ht="12" customHeight="1">
      <c r="A5" t="s" s="16">
        <v>27</v>
      </c>
      <c r="B5" t="s" s="16">
        <v>28</v>
      </c>
      <c r="C5" t="s" s="16">
        <v>29</v>
      </c>
      <c r="D5" t="s" s="16">
        <v>30</v>
      </c>
      <c r="E5" t="s" s="16">
        <v>31</v>
      </c>
      <c r="F5" t="s" s="16">
        <v>32</v>
      </c>
    </row>
    <row r="6" ht="12" customHeight="1">
      <c r="A6" t="s" s="18">
        <v>33</v>
      </c>
      <c r="B6" t="s" s="20">
        <v>34</v>
      </c>
      <c r="C6" s="34">
        <v>1</v>
      </c>
      <c r="D6" s="35" cm="1">
        <f t="array" ref="D6">'Assumptions'!$B$9</f>
        <v>10270000</v>
      </c>
      <c r="E6" t="s" s="20">
        <v>35</v>
      </c>
      <c r="F6" t="s" s="36">
        <v>36</v>
      </c>
    </row>
    <row r="7" ht="12" customHeight="1">
      <c r="A7" t="s" s="22">
        <v>37</v>
      </c>
      <c r="B7" t="s" s="24">
        <v>34</v>
      </c>
      <c r="C7" s="37">
        <v>2</v>
      </c>
      <c r="D7" s="38" cm="1">
        <f t="array" ref="D7">'Assumptions'!$B$9</f>
        <v>10270000</v>
      </c>
      <c r="E7" t="s" s="24">
        <v>35</v>
      </c>
      <c r="F7" t="s" s="39">
        <v>36</v>
      </c>
    </row>
    <row r="8" ht="12" customHeight="1">
      <c r="A8" t="s" s="22">
        <v>38</v>
      </c>
      <c r="B8" t="s" s="24">
        <v>34</v>
      </c>
      <c r="C8" s="37">
        <v>3</v>
      </c>
      <c r="D8" s="38" cm="1">
        <f t="array" ref="D8">'Assumptions'!$B$9</f>
        <v>10270000</v>
      </c>
      <c r="E8" t="s" s="24">
        <v>35</v>
      </c>
      <c r="F8" t="s" s="39">
        <v>36</v>
      </c>
    </row>
    <row r="9" ht="12" customHeight="1">
      <c r="A9" t="s" s="22">
        <v>39</v>
      </c>
      <c r="B9" t="s" s="24">
        <v>34</v>
      </c>
      <c r="C9" s="37">
        <v>4</v>
      </c>
      <c r="D9" s="38" cm="1">
        <f t="array" ref="D9">'Assumptions'!$B$9</f>
        <v>10270000</v>
      </c>
      <c r="E9" t="s" s="24">
        <v>35</v>
      </c>
      <c r="F9" t="s" s="39">
        <v>36</v>
      </c>
    </row>
    <row r="10" ht="12" customHeight="1">
      <c r="A10" t="s" s="22">
        <v>40</v>
      </c>
      <c r="B10" t="s" s="24">
        <v>34</v>
      </c>
      <c r="C10" s="37">
        <v>5</v>
      </c>
      <c r="D10" s="38" cm="1">
        <f t="array" ref="D10">'Assumptions'!$B$9</f>
        <v>10270000</v>
      </c>
      <c r="E10" t="s" s="24">
        <v>35</v>
      </c>
      <c r="F10" t="s" s="39">
        <v>36</v>
      </c>
    </row>
    <row r="11" ht="12" customHeight="1">
      <c r="A11" t="s" s="22">
        <v>41</v>
      </c>
      <c r="B11" t="s" s="24">
        <v>34</v>
      </c>
      <c r="C11" s="37">
        <v>6</v>
      </c>
      <c r="D11" s="38" cm="1">
        <f t="array" ref="D11">'Assumptions'!$B$9</f>
        <v>10270000</v>
      </c>
      <c r="E11" t="s" s="24">
        <v>35</v>
      </c>
      <c r="F11" t="s" s="39">
        <v>36</v>
      </c>
    </row>
    <row r="12" ht="12" customHeight="1">
      <c r="A12" t="s" s="22">
        <v>42</v>
      </c>
      <c r="B12" t="s" s="24">
        <v>34</v>
      </c>
      <c r="C12" s="37">
        <v>7</v>
      </c>
      <c r="D12" s="38" cm="1">
        <f t="array" ref="D12">'Assumptions'!$B$9</f>
        <v>10270000</v>
      </c>
      <c r="E12" t="s" s="24">
        <v>35</v>
      </c>
      <c r="F12" t="s" s="39">
        <v>36</v>
      </c>
    </row>
    <row r="13" ht="12" customHeight="1">
      <c r="A13" t="s" s="22">
        <v>43</v>
      </c>
      <c r="B13" t="s" s="24">
        <v>34</v>
      </c>
      <c r="C13" s="37">
        <v>8</v>
      </c>
      <c r="D13" s="38" cm="1">
        <f t="array" ref="D13">'Assumptions'!$B$9</f>
        <v>10270000</v>
      </c>
      <c r="E13" t="s" s="24">
        <v>35</v>
      </c>
      <c r="F13" t="s" s="39">
        <v>36</v>
      </c>
    </row>
    <row r="14" ht="12" customHeight="1">
      <c r="A14" t="s" s="22">
        <v>44</v>
      </c>
      <c r="B14" t="s" s="24">
        <v>45</v>
      </c>
      <c r="C14" s="37">
        <v>1</v>
      </c>
      <c r="D14" s="38" cm="1">
        <f t="array" ref="D14">'Assumptions'!$B$9</f>
        <v>10270000</v>
      </c>
      <c r="E14" t="s" s="24">
        <v>35</v>
      </c>
      <c r="F14" t="s" s="39">
        <v>36</v>
      </c>
    </row>
    <row r="15" ht="12" customHeight="1">
      <c r="A15" t="s" s="22">
        <v>46</v>
      </c>
      <c r="B15" t="s" s="24">
        <v>45</v>
      </c>
      <c r="C15" s="37">
        <v>2</v>
      </c>
      <c r="D15" s="38" cm="1">
        <f t="array" ref="D15">'Assumptions'!$B$9</f>
        <v>10270000</v>
      </c>
      <c r="E15" t="s" s="24">
        <v>35</v>
      </c>
      <c r="F15" t="s" s="39">
        <v>36</v>
      </c>
    </row>
    <row r="16" ht="12" customHeight="1">
      <c r="A16" t="s" s="22">
        <v>47</v>
      </c>
      <c r="B16" t="s" s="24">
        <v>45</v>
      </c>
      <c r="C16" s="37">
        <v>3</v>
      </c>
      <c r="D16" s="38" cm="1">
        <f t="array" ref="D16">'Assumptions'!$B$9</f>
        <v>10270000</v>
      </c>
      <c r="E16" t="s" s="24">
        <v>35</v>
      </c>
      <c r="F16" t="s" s="39">
        <v>36</v>
      </c>
    </row>
    <row r="17" ht="12" customHeight="1">
      <c r="A17" t="s" s="22">
        <v>48</v>
      </c>
      <c r="B17" t="s" s="24">
        <v>45</v>
      </c>
      <c r="C17" s="37">
        <v>4</v>
      </c>
      <c r="D17" s="38" cm="1">
        <f t="array" ref="D17">'Assumptions'!$B$9</f>
        <v>10270000</v>
      </c>
      <c r="E17" t="s" s="24">
        <v>35</v>
      </c>
      <c r="F17" t="s" s="39">
        <v>36</v>
      </c>
    </row>
    <row r="18" ht="12" customHeight="1">
      <c r="A18" t="s" s="22">
        <v>49</v>
      </c>
      <c r="B18" t="s" s="24">
        <v>45</v>
      </c>
      <c r="C18" s="37">
        <v>5</v>
      </c>
      <c r="D18" s="38" cm="1">
        <f t="array" ref="D18">'Assumptions'!$B$9</f>
        <v>10270000</v>
      </c>
      <c r="E18" t="s" s="24">
        <v>35</v>
      </c>
      <c r="F18" t="s" s="39">
        <v>36</v>
      </c>
    </row>
    <row r="19" ht="12" customHeight="1">
      <c r="A19" t="s" s="22">
        <v>50</v>
      </c>
      <c r="B19" t="s" s="24">
        <v>45</v>
      </c>
      <c r="C19" s="37">
        <v>6</v>
      </c>
      <c r="D19" s="38" cm="1">
        <f t="array" ref="D19">'Assumptions'!$B$9</f>
        <v>10270000</v>
      </c>
      <c r="E19" t="s" s="24">
        <v>35</v>
      </c>
      <c r="F19" t="s" s="39">
        <v>36</v>
      </c>
    </row>
    <row r="20" ht="12" customHeight="1">
      <c r="A20" t="s" s="22">
        <v>51</v>
      </c>
      <c r="B20" t="s" s="24">
        <v>45</v>
      </c>
      <c r="C20" s="37">
        <v>7</v>
      </c>
      <c r="D20" s="38" cm="1">
        <f t="array" ref="D20">'Assumptions'!$B$9</f>
        <v>10270000</v>
      </c>
      <c r="E20" t="s" s="24">
        <v>35</v>
      </c>
      <c r="F20" t="s" s="39">
        <v>36</v>
      </c>
    </row>
    <row r="21" ht="12" customHeight="1">
      <c r="A21" t="s" s="22">
        <v>52</v>
      </c>
      <c r="B21" t="s" s="24">
        <v>45</v>
      </c>
      <c r="C21" s="37">
        <v>8</v>
      </c>
      <c r="D21" s="38" cm="1">
        <f t="array" ref="D21">'Assumptions'!$B$9</f>
        <v>10270000</v>
      </c>
      <c r="E21" t="s" s="24">
        <v>35</v>
      </c>
      <c r="F21" t="s" s="39">
        <v>36</v>
      </c>
    </row>
    <row r="22" ht="12" customHeight="1">
      <c r="A22" t="s" s="22">
        <v>53</v>
      </c>
      <c r="B22" t="s" s="24">
        <v>45</v>
      </c>
      <c r="C22" s="37">
        <v>9</v>
      </c>
      <c r="D22" s="38" cm="1">
        <f t="array" ref="D22">'Assumptions'!$B$9</f>
        <v>10270000</v>
      </c>
      <c r="E22" t="s" s="24">
        <v>35</v>
      </c>
      <c r="F22" t="s" s="39">
        <v>36</v>
      </c>
    </row>
    <row r="23" ht="12" customHeight="1">
      <c r="A23" t="s" s="22">
        <v>54</v>
      </c>
      <c r="B23" t="s" s="24">
        <v>55</v>
      </c>
      <c r="C23" s="37">
        <v>1</v>
      </c>
      <c r="D23" s="38" cm="1">
        <f t="array" ref="D23">'Assumptions'!$B$9</f>
        <v>10270000</v>
      </c>
      <c r="E23" t="s" s="24">
        <v>35</v>
      </c>
      <c r="F23" t="s" s="39">
        <v>36</v>
      </c>
    </row>
    <row r="24" ht="12" customHeight="1">
      <c r="A24" t="s" s="22">
        <v>56</v>
      </c>
      <c r="B24" t="s" s="24">
        <v>55</v>
      </c>
      <c r="C24" s="37">
        <v>2</v>
      </c>
      <c r="D24" s="38" cm="1">
        <f t="array" ref="D24">'Assumptions'!$B$9</f>
        <v>10270000</v>
      </c>
      <c r="E24" t="s" s="24">
        <v>35</v>
      </c>
      <c r="F24" t="s" s="39">
        <v>36</v>
      </c>
    </row>
    <row r="25" ht="12" customHeight="1">
      <c r="A25" t="s" s="22">
        <v>57</v>
      </c>
      <c r="B25" t="s" s="24">
        <v>55</v>
      </c>
      <c r="C25" s="37">
        <v>3</v>
      </c>
      <c r="D25" s="38" cm="1">
        <f t="array" ref="D25">'Assumptions'!$B$9</f>
        <v>10270000</v>
      </c>
      <c r="E25" t="s" s="24">
        <v>35</v>
      </c>
      <c r="F25" t="s" s="39">
        <v>36</v>
      </c>
    </row>
    <row r="26" ht="12" customHeight="1">
      <c r="A26" t="s" s="22">
        <v>58</v>
      </c>
      <c r="B26" t="s" s="24">
        <v>55</v>
      </c>
      <c r="C26" s="37">
        <v>4</v>
      </c>
      <c r="D26" s="38" cm="1">
        <f t="array" ref="D26">'Assumptions'!$B$9</f>
        <v>10270000</v>
      </c>
      <c r="E26" t="s" s="24">
        <v>35</v>
      </c>
      <c r="F26" t="s" s="39">
        <v>36</v>
      </c>
    </row>
    <row r="27" ht="12" customHeight="1">
      <c r="A27" t="s" s="22">
        <v>59</v>
      </c>
      <c r="B27" t="s" s="24">
        <v>55</v>
      </c>
      <c r="C27" s="37">
        <v>5</v>
      </c>
      <c r="D27" s="38" cm="1">
        <f t="array" ref="D27">'Assumptions'!$B$9</f>
        <v>10270000</v>
      </c>
      <c r="E27" t="s" s="24">
        <v>35</v>
      </c>
      <c r="F27" t="s" s="39">
        <v>36</v>
      </c>
    </row>
    <row r="28" ht="12" customHeight="1">
      <c r="A28" t="s" s="22">
        <v>60</v>
      </c>
      <c r="B28" t="s" s="24">
        <v>55</v>
      </c>
      <c r="C28" s="37">
        <v>6</v>
      </c>
      <c r="D28" s="38" cm="1">
        <f t="array" ref="D28">'Assumptions'!$B$9</f>
        <v>10270000</v>
      </c>
      <c r="E28" t="s" s="24">
        <v>35</v>
      </c>
      <c r="F28" t="s" s="39">
        <v>36</v>
      </c>
    </row>
    <row r="29" ht="12" customHeight="1">
      <c r="A29" t="s" s="22">
        <v>61</v>
      </c>
      <c r="B29" t="s" s="24">
        <v>55</v>
      </c>
      <c r="C29" s="37">
        <v>7</v>
      </c>
      <c r="D29" s="38" cm="1">
        <f t="array" ref="D29">'Assumptions'!$B$9</f>
        <v>10270000</v>
      </c>
      <c r="E29" t="s" s="24">
        <v>35</v>
      </c>
      <c r="F29" t="s" s="39">
        <v>36</v>
      </c>
    </row>
    <row r="30" ht="12" customHeight="1">
      <c r="A30" t="s" s="22">
        <v>62</v>
      </c>
      <c r="B30" t="s" s="24">
        <v>63</v>
      </c>
      <c r="C30" s="37">
        <v>1</v>
      </c>
      <c r="D30" s="38" cm="1">
        <f t="array" ref="D30">'Assumptions'!$B$9</f>
        <v>10270000</v>
      </c>
      <c r="E30" t="s" s="24">
        <v>35</v>
      </c>
      <c r="F30" t="s" s="39">
        <v>36</v>
      </c>
    </row>
    <row r="31" ht="12" customHeight="1">
      <c r="A31" t="s" s="22">
        <v>64</v>
      </c>
      <c r="B31" t="s" s="24">
        <v>63</v>
      </c>
      <c r="C31" s="37">
        <v>2</v>
      </c>
      <c r="D31" s="38" cm="1">
        <f t="array" ref="D31">'Assumptions'!$B$9</f>
        <v>10270000</v>
      </c>
      <c r="E31" t="s" s="24">
        <v>35</v>
      </c>
      <c r="F31" t="s" s="39">
        <v>36</v>
      </c>
    </row>
    <row r="32" ht="12" customHeight="1">
      <c r="A32" t="s" s="22">
        <v>65</v>
      </c>
      <c r="B32" t="s" s="24">
        <v>63</v>
      </c>
      <c r="C32" s="37">
        <v>3</v>
      </c>
      <c r="D32" s="38" cm="1">
        <f t="array" ref="D32">'Assumptions'!$B$9</f>
        <v>10270000</v>
      </c>
      <c r="E32" t="s" s="24">
        <v>35</v>
      </c>
      <c r="F32" t="s" s="39">
        <v>36</v>
      </c>
    </row>
    <row r="33" ht="12" customHeight="1">
      <c r="A33" t="s" s="22">
        <v>66</v>
      </c>
      <c r="B33" t="s" s="24">
        <v>63</v>
      </c>
      <c r="C33" s="37">
        <v>4</v>
      </c>
      <c r="D33" s="38" cm="1">
        <f t="array" ref="D33">'Assumptions'!$B$9</f>
        <v>10270000</v>
      </c>
      <c r="E33" t="s" s="24">
        <v>35</v>
      </c>
      <c r="F33" t="s" s="39">
        <v>36</v>
      </c>
    </row>
    <row r="34" ht="12" customHeight="1">
      <c r="A34" t="s" s="22">
        <v>67</v>
      </c>
      <c r="B34" t="s" s="24">
        <v>63</v>
      </c>
      <c r="C34" s="37">
        <v>5</v>
      </c>
      <c r="D34" s="38" cm="1">
        <f t="array" ref="D34">'Assumptions'!$B$9</f>
        <v>10270000</v>
      </c>
      <c r="E34" t="s" s="24">
        <v>35</v>
      </c>
      <c r="F34" t="s" s="39">
        <v>36</v>
      </c>
    </row>
    <row r="35" ht="12" customHeight="1">
      <c r="A35" t="s" s="22">
        <v>68</v>
      </c>
      <c r="B35" t="s" s="24">
        <v>63</v>
      </c>
      <c r="C35" s="37">
        <v>6</v>
      </c>
      <c r="D35" s="38" cm="1">
        <f t="array" ref="D35">'Assumptions'!$B$9</f>
        <v>10270000</v>
      </c>
      <c r="E35" t="s" s="24">
        <v>35</v>
      </c>
      <c r="F35" t="s" s="39">
        <v>36</v>
      </c>
    </row>
    <row r="36" ht="12" customHeight="1">
      <c r="A36" t="s" s="22">
        <v>69</v>
      </c>
      <c r="B36" t="s" s="24">
        <v>63</v>
      </c>
      <c r="C36" s="37">
        <v>7</v>
      </c>
      <c r="D36" s="38" cm="1">
        <f t="array" ref="D36">'Assumptions'!$B$9</f>
        <v>10270000</v>
      </c>
      <c r="E36" t="s" s="24">
        <v>35</v>
      </c>
      <c r="F36" t="s" s="39">
        <v>36</v>
      </c>
    </row>
    <row r="37" ht="12" customHeight="1">
      <c r="A37" t="s" s="22">
        <v>70</v>
      </c>
      <c r="B37" t="s" s="24">
        <v>63</v>
      </c>
      <c r="C37" s="37">
        <v>8</v>
      </c>
      <c r="D37" s="38" cm="1">
        <f t="array" ref="D37">'Assumptions'!$B$9</f>
        <v>10270000</v>
      </c>
      <c r="E37" t="s" s="24">
        <v>35</v>
      </c>
      <c r="F37" t="s" s="39">
        <v>36</v>
      </c>
    </row>
    <row r="38" ht="12" customHeight="1">
      <c r="A38" t="s" s="22">
        <v>71</v>
      </c>
      <c r="B38" t="s" s="24">
        <v>63</v>
      </c>
      <c r="C38" s="37">
        <v>9</v>
      </c>
      <c r="D38" s="38" cm="1">
        <f t="array" ref="D38">'Assumptions'!$B$9</f>
        <v>10270000</v>
      </c>
      <c r="E38" t="s" s="24">
        <v>35</v>
      </c>
      <c r="F38" t="s" s="39">
        <v>36</v>
      </c>
    </row>
    <row r="39" ht="12" customHeight="1">
      <c r="A39" t="s" s="22">
        <v>72</v>
      </c>
      <c r="B39" t="s" s="24">
        <v>63</v>
      </c>
      <c r="C39" s="37">
        <v>10</v>
      </c>
      <c r="D39" s="38" cm="1">
        <f t="array" ref="D39">'Assumptions'!$B$9</f>
        <v>10270000</v>
      </c>
      <c r="E39" t="s" s="24">
        <v>35</v>
      </c>
      <c r="F39" t="s" s="39">
        <v>36</v>
      </c>
    </row>
    <row r="40" ht="12" customHeight="1">
      <c r="A40" t="s" s="22">
        <v>73</v>
      </c>
      <c r="B40" t="s" s="24">
        <v>63</v>
      </c>
      <c r="C40" s="37">
        <v>11</v>
      </c>
      <c r="D40" s="38" cm="1">
        <f t="array" ref="D40">'Assumptions'!$B$9</f>
        <v>10270000</v>
      </c>
      <c r="E40" t="s" s="24">
        <v>35</v>
      </c>
      <c r="F40" t="s" s="39">
        <v>36</v>
      </c>
    </row>
    <row r="41" ht="12" customHeight="1">
      <c r="A41" t="s" s="22">
        <v>74</v>
      </c>
      <c r="B41" t="s" s="24">
        <v>75</v>
      </c>
      <c r="C41" s="37">
        <v>1</v>
      </c>
      <c r="D41" s="38" cm="1">
        <f t="array" ref="D41">'Assumptions'!$B$9</f>
        <v>10270000</v>
      </c>
      <c r="E41" t="s" s="24">
        <v>35</v>
      </c>
      <c r="F41" t="s" s="39">
        <v>36</v>
      </c>
    </row>
    <row r="42" ht="12" customHeight="1">
      <c r="A42" t="s" s="22">
        <v>76</v>
      </c>
      <c r="B42" t="s" s="24">
        <v>75</v>
      </c>
      <c r="C42" s="37">
        <v>2</v>
      </c>
      <c r="D42" s="38" cm="1">
        <f t="array" ref="D42">'Assumptions'!$B$9</f>
        <v>10270000</v>
      </c>
      <c r="E42" t="s" s="24">
        <v>35</v>
      </c>
      <c r="F42" t="s" s="39">
        <v>36</v>
      </c>
    </row>
    <row r="43" ht="12" customHeight="1">
      <c r="A43" t="s" s="22">
        <v>77</v>
      </c>
      <c r="B43" t="s" s="24">
        <v>75</v>
      </c>
      <c r="C43" s="37">
        <v>3</v>
      </c>
      <c r="D43" s="38" cm="1">
        <f t="array" ref="D43">'Assumptions'!$B$9</f>
        <v>10270000</v>
      </c>
      <c r="E43" t="s" s="24">
        <v>35</v>
      </c>
      <c r="F43" t="s" s="39">
        <v>36</v>
      </c>
    </row>
    <row r="44" ht="12" customHeight="1">
      <c r="A44" t="s" s="22">
        <v>78</v>
      </c>
      <c r="B44" t="s" s="24">
        <v>75</v>
      </c>
      <c r="C44" s="37">
        <v>4</v>
      </c>
      <c r="D44" s="38" cm="1">
        <f t="array" ref="D44">'Assumptions'!$B$9</f>
        <v>10270000</v>
      </c>
      <c r="E44" t="s" s="24">
        <v>35</v>
      </c>
      <c r="F44" t="s" s="39">
        <v>36</v>
      </c>
    </row>
    <row r="45" ht="12" customHeight="1">
      <c r="A45" t="s" s="22">
        <v>79</v>
      </c>
      <c r="B45" t="s" s="24">
        <v>75</v>
      </c>
      <c r="C45" s="37">
        <v>5</v>
      </c>
      <c r="D45" s="38" cm="1">
        <f t="array" ref="D45">'Assumptions'!$B$9</f>
        <v>10270000</v>
      </c>
      <c r="E45" t="s" s="24">
        <v>35</v>
      </c>
      <c r="F45" t="s" s="39">
        <v>36</v>
      </c>
    </row>
    <row r="46" ht="12" customHeight="1">
      <c r="A46" t="s" s="22">
        <v>80</v>
      </c>
      <c r="B46" t="s" s="24">
        <v>75</v>
      </c>
      <c r="C46" s="37">
        <v>6</v>
      </c>
      <c r="D46" s="38" cm="1">
        <f t="array" ref="D46">'Assumptions'!$B$9</f>
        <v>10270000</v>
      </c>
      <c r="E46" t="s" s="24">
        <v>35</v>
      </c>
      <c r="F46" t="s" s="39">
        <v>36</v>
      </c>
    </row>
    <row r="47" ht="12" customHeight="1">
      <c r="A47" t="s" s="22">
        <v>81</v>
      </c>
      <c r="B47" t="s" s="24">
        <v>82</v>
      </c>
      <c r="C47" s="37">
        <v>1</v>
      </c>
      <c r="D47" s="38" cm="1">
        <f t="array" ref="D47">'Assumptions'!$B$9</f>
        <v>10270000</v>
      </c>
      <c r="E47" t="s" s="24">
        <v>35</v>
      </c>
      <c r="F47" t="s" s="39">
        <v>36</v>
      </c>
    </row>
    <row r="48" ht="12" customHeight="1">
      <c r="A48" t="s" s="22">
        <v>83</v>
      </c>
      <c r="B48" t="s" s="24">
        <v>82</v>
      </c>
      <c r="C48" s="37">
        <v>2</v>
      </c>
      <c r="D48" s="38" cm="1">
        <f t="array" ref="D48">'Assumptions'!$B$9</f>
        <v>10270000</v>
      </c>
      <c r="E48" t="s" s="24">
        <v>35</v>
      </c>
      <c r="F48" t="s" s="39">
        <v>36</v>
      </c>
    </row>
    <row r="49" ht="12" customHeight="1">
      <c r="A49" t="s" s="22">
        <v>84</v>
      </c>
      <c r="B49" t="s" s="24">
        <v>82</v>
      </c>
      <c r="C49" s="37">
        <v>3</v>
      </c>
      <c r="D49" s="38" cm="1">
        <f t="array" ref="D49">'Assumptions'!$B$9</f>
        <v>10270000</v>
      </c>
      <c r="E49" t="s" s="24">
        <v>35</v>
      </c>
      <c r="F49" t="s" s="39">
        <v>36</v>
      </c>
    </row>
    <row r="50" ht="12" customHeight="1">
      <c r="A50" t="s" s="22">
        <v>85</v>
      </c>
      <c r="B50" t="s" s="24">
        <v>82</v>
      </c>
      <c r="C50" s="37">
        <v>4</v>
      </c>
      <c r="D50" s="38" cm="1">
        <f t="array" ref="D50">'Assumptions'!$B$9</f>
        <v>10270000</v>
      </c>
      <c r="E50" t="s" s="24">
        <v>35</v>
      </c>
      <c r="F50" t="s" s="39">
        <v>36</v>
      </c>
    </row>
    <row r="51" ht="12" customHeight="1">
      <c r="A51" t="s" s="22">
        <v>86</v>
      </c>
      <c r="B51" t="s" s="24">
        <v>82</v>
      </c>
      <c r="C51" s="37">
        <v>5</v>
      </c>
      <c r="D51" s="38" cm="1">
        <f t="array" ref="D51">'Assumptions'!$B$9</f>
        <v>10270000</v>
      </c>
      <c r="E51" t="s" s="24">
        <v>35</v>
      </c>
      <c r="F51" t="s" s="39">
        <v>36</v>
      </c>
    </row>
    <row r="52" ht="12" customHeight="1">
      <c r="A52" t="s" s="22">
        <v>87</v>
      </c>
      <c r="B52" t="s" s="24">
        <v>82</v>
      </c>
      <c r="C52" s="37">
        <v>6</v>
      </c>
      <c r="D52" s="38" cm="1">
        <f t="array" ref="D52">'Assumptions'!$B$9</f>
        <v>10270000</v>
      </c>
      <c r="E52" t="s" s="24">
        <v>35</v>
      </c>
      <c r="F52" t="s" s="39">
        <v>36</v>
      </c>
    </row>
    <row r="53" ht="12" customHeight="1">
      <c r="A53" t="s" s="22">
        <v>88</v>
      </c>
      <c r="B53" t="s" s="24">
        <v>82</v>
      </c>
      <c r="C53" s="37">
        <v>7</v>
      </c>
      <c r="D53" s="38" cm="1">
        <f t="array" ref="D53">'Assumptions'!$B$9</f>
        <v>10270000</v>
      </c>
      <c r="E53" t="s" s="24">
        <v>35</v>
      </c>
      <c r="F53" t="s" s="39">
        <v>36</v>
      </c>
    </row>
    <row r="54" ht="12" customHeight="1">
      <c r="A54" t="s" s="22">
        <v>89</v>
      </c>
      <c r="B54" t="s" s="24">
        <v>82</v>
      </c>
      <c r="C54" s="37">
        <v>8</v>
      </c>
      <c r="D54" s="38" cm="1">
        <f t="array" ref="D54">'Assumptions'!$B$9</f>
        <v>10270000</v>
      </c>
      <c r="E54" t="s" s="24">
        <v>35</v>
      </c>
      <c r="F54" t="s" s="39">
        <v>36</v>
      </c>
    </row>
    <row r="55" ht="12" customHeight="1">
      <c r="A55" t="s" s="22">
        <v>90</v>
      </c>
      <c r="B55" t="s" s="24">
        <v>82</v>
      </c>
      <c r="C55" s="37">
        <v>9</v>
      </c>
      <c r="D55" s="38" cm="1">
        <f t="array" ref="D55">'Assumptions'!$B$9</f>
        <v>10270000</v>
      </c>
      <c r="E55" t="s" s="24">
        <v>35</v>
      </c>
      <c r="F55" t="s" s="39">
        <v>36</v>
      </c>
    </row>
    <row r="56" ht="12" customHeight="1">
      <c r="A56" t="s" s="22">
        <v>91</v>
      </c>
      <c r="B56" t="s" s="24">
        <v>92</v>
      </c>
      <c r="C56" s="37">
        <v>1</v>
      </c>
      <c r="D56" s="38" cm="1">
        <f t="array" ref="D56">'Assumptions'!$B$9</f>
        <v>10270000</v>
      </c>
      <c r="E56" t="s" s="24">
        <v>35</v>
      </c>
      <c r="F56" t="s" s="39">
        <v>36</v>
      </c>
    </row>
    <row r="57" ht="12" customHeight="1">
      <c r="A57" t="s" s="22">
        <v>93</v>
      </c>
      <c r="B57" t="s" s="24">
        <v>92</v>
      </c>
      <c r="C57" s="37">
        <v>2</v>
      </c>
      <c r="D57" s="38" cm="1">
        <f t="array" ref="D57">'Assumptions'!$B$9</f>
        <v>10270000</v>
      </c>
      <c r="E57" t="s" s="24">
        <v>35</v>
      </c>
      <c r="F57" t="s" s="39">
        <v>36</v>
      </c>
    </row>
    <row r="58" ht="12" customHeight="1">
      <c r="A58" t="s" s="22">
        <v>94</v>
      </c>
      <c r="B58" t="s" s="24">
        <v>92</v>
      </c>
      <c r="C58" s="37">
        <v>3</v>
      </c>
      <c r="D58" s="38" cm="1">
        <f t="array" ref="D58">'Assumptions'!$B$9</f>
        <v>10270000</v>
      </c>
      <c r="E58" t="s" s="24">
        <v>35</v>
      </c>
      <c r="F58" t="s" s="39">
        <v>36</v>
      </c>
    </row>
    <row r="59" ht="12" customHeight="1">
      <c r="A59" t="s" s="22">
        <v>95</v>
      </c>
      <c r="B59" t="s" s="24">
        <v>92</v>
      </c>
      <c r="C59" s="37">
        <v>4</v>
      </c>
      <c r="D59" s="38" cm="1">
        <f t="array" ref="D59">'Assumptions'!$B$9</f>
        <v>10270000</v>
      </c>
      <c r="E59" t="s" s="24">
        <v>35</v>
      </c>
      <c r="F59" t="s" s="39">
        <v>36</v>
      </c>
    </row>
    <row r="60" ht="12" customHeight="1">
      <c r="A60" t="s" s="22">
        <v>96</v>
      </c>
      <c r="B60" t="s" s="24">
        <v>92</v>
      </c>
      <c r="C60" s="37">
        <v>5</v>
      </c>
      <c r="D60" s="38" cm="1">
        <f t="array" ref="D60">'Assumptions'!$B$9</f>
        <v>10270000</v>
      </c>
      <c r="E60" t="s" s="24">
        <v>35</v>
      </c>
      <c r="F60" t="s" s="39">
        <v>36</v>
      </c>
    </row>
    <row r="61" ht="12" customHeight="1">
      <c r="A61" t="s" s="22">
        <v>97</v>
      </c>
      <c r="B61" t="s" s="24">
        <v>92</v>
      </c>
      <c r="C61" s="37">
        <v>6</v>
      </c>
      <c r="D61" s="38" cm="1">
        <f t="array" ref="D61">'Assumptions'!$B$9</f>
        <v>10270000</v>
      </c>
      <c r="E61" t="s" s="24">
        <v>35</v>
      </c>
      <c r="F61" t="s" s="39">
        <v>36</v>
      </c>
    </row>
    <row r="62" ht="12" customHeight="1">
      <c r="A62" t="s" s="22">
        <v>98</v>
      </c>
      <c r="B62" t="s" s="24">
        <v>92</v>
      </c>
      <c r="C62" s="37">
        <v>7</v>
      </c>
      <c r="D62" s="38" cm="1">
        <f t="array" ref="D62">'Assumptions'!$B$9</f>
        <v>10270000</v>
      </c>
      <c r="E62" t="s" s="24">
        <v>35</v>
      </c>
      <c r="F62" t="s" s="39">
        <v>36</v>
      </c>
    </row>
    <row r="63" ht="12" customHeight="1">
      <c r="A63" t="s" s="22">
        <v>99</v>
      </c>
      <c r="B63" t="s" s="24">
        <v>100</v>
      </c>
      <c r="C63" s="37">
        <v>1</v>
      </c>
      <c r="D63" s="38" cm="1">
        <f t="array" ref="D63">'Assumptions'!$B$9</f>
        <v>10270000</v>
      </c>
      <c r="E63" t="s" s="24">
        <v>35</v>
      </c>
      <c r="F63" t="s" s="39">
        <v>36</v>
      </c>
    </row>
    <row r="64" ht="12" customHeight="1">
      <c r="A64" t="s" s="22">
        <v>101</v>
      </c>
      <c r="B64" t="s" s="24">
        <v>100</v>
      </c>
      <c r="C64" s="37">
        <v>2</v>
      </c>
      <c r="D64" s="38" cm="1">
        <f t="array" ref="D64">'Assumptions'!$B$9</f>
        <v>10270000</v>
      </c>
      <c r="E64" t="s" s="24">
        <v>35</v>
      </c>
      <c r="F64" t="s" s="39">
        <v>36</v>
      </c>
    </row>
    <row r="65" ht="12" customHeight="1">
      <c r="A65" t="s" s="22">
        <v>102</v>
      </c>
      <c r="B65" t="s" s="24">
        <v>100</v>
      </c>
      <c r="C65" s="37">
        <v>3</v>
      </c>
      <c r="D65" s="38" cm="1">
        <f t="array" ref="D65">'Assumptions'!$B$9</f>
        <v>10270000</v>
      </c>
      <c r="E65" t="s" s="24">
        <v>35</v>
      </c>
      <c r="F65" t="s" s="39">
        <v>36</v>
      </c>
    </row>
    <row r="66" ht="12" customHeight="1">
      <c r="A66" t="s" s="22">
        <v>103</v>
      </c>
      <c r="B66" t="s" s="24">
        <v>100</v>
      </c>
      <c r="C66" s="37">
        <v>4</v>
      </c>
      <c r="D66" s="38" cm="1">
        <f t="array" ref="D66">'Assumptions'!$B$9</f>
        <v>10270000</v>
      </c>
      <c r="E66" t="s" s="24">
        <v>35</v>
      </c>
      <c r="F66" t="s" s="39">
        <v>36</v>
      </c>
    </row>
    <row r="67" ht="12" customHeight="1">
      <c r="A67" t="s" s="22">
        <v>104</v>
      </c>
      <c r="B67" t="s" s="24">
        <v>100</v>
      </c>
      <c r="C67" s="37">
        <v>5</v>
      </c>
      <c r="D67" s="38" cm="1">
        <f t="array" ref="D67">'Assumptions'!$B$9</f>
        <v>10270000</v>
      </c>
      <c r="E67" t="s" s="24">
        <v>35</v>
      </c>
      <c r="F67" t="s" s="39">
        <v>36</v>
      </c>
    </row>
    <row r="68" ht="12" customHeight="1">
      <c r="A68" t="s" s="22">
        <v>105</v>
      </c>
      <c r="B68" t="s" s="24">
        <v>100</v>
      </c>
      <c r="C68" s="37">
        <v>6</v>
      </c>
      <c r="D68" s="38" cm="1">
        <f t="array" ref="D68">'Assumptions'!$B$9</f>
        <v>10270000</v>
      </c>
      <c r="E68" t="s" s="24">
        <v>35</v>
      </c>
      <c r="F68" t="s" s="39">
        <v>36</v>
      </c>
    </row>
    <row r="69" ht="12" customHeight="1">
      <c r="A69" t="s" s="22">
        <v>106</v>
      </c>
      <c r="B69" t="s" s="24">
        <v>100</v>
      </c>
      <c r="C69" s="37">
        <v>7</v>
      </c>
      <c r="D69" s="38" cm="1">
        <f t="array" ref="D69">'Assumptions'!$B$9</f>
        <v>10270000</v>
      </c>
      <c r="E69" t="s" s="24">
        <v>35</v>
      </c>
      <c r="F69" t="s" s="39">
        <v>36</v>
      </c>
    </row>
    <row r="70" ht="12" customHeight="1">
      <c r="A70" t="s" s="22">
        <v>107</v>
      </c>
      <c r="B70" t="s" s="24">
        <v>100</v>
      </c>
      <c r="C70" s="37">
        <v>8</v>
      </c>
      <c r="D70" s="38" cm="1">
        <f t="array" ref="D70">'Assumptions'!$B$9</f>
        <v>10270000</v>
      </c>
      <c r="E70" t="s" s="24">
        <v>35</v>
      </c>
      <c r="F70" t="s" s="39">
        <v>36</v>
      </c>
    </row>
    <row r="71" ht="12" customHeight="1">
      <c r="A71" t="s" s="22">
        <v>108</v>
      </c>
      <c r="B71" t="s" s="24">
        <v>109</v>
      </c>
      <c r="C71" s="37">
        <v>1</v>
      </c>
      <c r="D71" s="38" cm="1">
        <f t="array" ref="D71">'Assumptions'!$B$9</f>
        <v>10270000</v>
      </c>
      <c r="E71" t="s" s="24">
        <v>35</v>
      </c>
      <c r="F71" t="s" s="39">
        <v>36</v>
      </c>
    </row>
    <row r="72" ht="12" customHeight="1">
      <c r="A72" t="s" s="22">
        <v>110</v>
      </c>
      <c r="B72" t="s" s="24">
        <v>109</v>
      </c>
      <c r="C72" s="37">
        <v>2</v>
      </c>
      <c r="D72" s="38" cm="1">
        <f t="array" ref="D72">'Assumptions'!$B$9</f>
        <v>10270000</v>
      </c>
      <c r="E72" t="s" s="24">
        <v>35</v>
      </c>
      <c r="F72" t="s" s="39">
        <v>36</v>
      </c>
    </row>
    <row r="73" ht="12" customHeight="1">
      <c r="A73" t="s" s="22">
        <v>111</v>
      </c>
      <c r="B73" t="s" s="24">
        <v>109</v>
      </c>
      <c r="C73" s="37">
        <v>3</v>
      </c>
      <c r="D73" s="38" cm="1">
        <f t="array" ref="D73">'Assumptions'!$B$9</f>
        <v>10270000</v>
      </c>
      <c r="E73" t="s" s="24">
        <v>35</v>
      </c>
      <c r="F73" t="s" s="39">
        <v>36</v>
      </c>
    </row>
    <row r="74" ht="12" customHeight="1">
      <c r="A74" t="s" s="22">
        <v>112</v>
      </c>
      <c r="B74" t="s" s="24">
        <v>109</v>
      </c>
      <c r="C74" s="37">
        <v>4</v>
      </c>
      <c r="D74" s="38" cm="1">
        <f t="array" ref="D74">'Assumptions'!$B$9</f>
        <v>10270000</v>
      </c>
      <c r="E74" t="s" s="24">
        <v>35</v>
      </c>
      <c r="F74" t="s" s="39">
        <v>36</v>
      </c>
    </row>
    <row r="75" ht="12" customHeight="1">
      <c r="A75" t="s" s="22">
        <v>113</v>
      </c>
      <c r="B75" t="s" s="24">
        <v>109</v>
      </c>
      <c r="C75" s="37">
        <v>5</v>
      </c>
      <c r="D75" s="38" cm="1">
        <f t="array" ref="D75">'Assumptions'!$B$9</f>
        <v>10270000</v>
      </c>
      <c r="E75" t="s" s="24">
        <v>35</v>
      </c>
      <c r="F75" t="s" s="39">
        <v>36</v>
      </c>
    </row>
    <row r="76" ht="12" customHeight="1">
      <c r="A76" t="s" s="22">
        <v>114</v>
      </c>
      <c r="B76" t="s" s="24">
        <v>109</v>
      </c>
      <c r="C76" s="37">
        <v>6</v>
      </c>
      <c r="D76" s="38" cm="1">
        <f t="array" ref="D76">'Assumptions'!$B$9</f>
        <v>10270000</v>
      </c>
      <c r="E76" t="s" s="24">
        <v>35</v>
      </c>
      <c r="F76" t="s" s="39">
        <v>36</v>
      </c>
    </row>
    <row r="77" ht="12" customHeight="1">
      <c r="A77" t="s" s="22">
        <v>115</v>
      </c>
      <c r="B77" t="s" s="24">
        <v>109</v>
      </c>
      <c r="C77" s="37">
        <v>7</v>
      </c>
      <c r="D77" s="38" cm="1">
        <f t="array" ref="D77">'Assumptions'!$B$9</f>
        <v>10270000</v>
      </c>
      <c r="E77" t="s" s="24">
        <v>35</v>
      </c>
      <c r="F77" t="s" s="39">
        <v>36</v>
      </c>
    </row>
    <row r="78" ht="12" customHeight="1">
      <c r="A78" t="s" s="27">
        <v>116</v>
      </c>
      <c r="B78" t="s" s="29">
        <v>109</v>
      </c>
      <c r="C78" s="40">
        <v>8</v>
      </c>
      <c r="D78" s="41" cm="1">
        <f t="array" ref="D78">'Assumptions'!$B$9</f>
        <v>10270000</v>
      </c>
      <c r="E78" t="s" s="29">
        <v>35</v>
      </c>
      <c r="F78" t="s" s="42">
        <v>36</v>
      </c>
    </row>
  </sheetData>
  <mergeCells count="3">
    <mergeCell ref="A1:F1"/>
    <mergeCell ref="A2:F2"/>
    <mergeCell ref="A3:F3"/>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F15"/>
  <sheetViews>
    <sheetView workbookViewId="0" showGridLines="0" defaultGridColor="1"/>
  </sheetViews>
  <sheetFormatPr defaultColWidth="8.83333" defaultRowHeight="15" customHeight="1" outlineLevelRow="0" outlineLevelCol="0"/>
  <cols>
    <col min="1" max="1" width="14" style="43" customWidth="1"/>
    <col min="2" max="2" width="19" style="43" customWidth="1"/>
    <col min="3" max="3" width="22" style="43" customWidth="1"/>
    <col min="4" max="5" width="25" style="43" customWidth="1"/>
    <col min="6" max="6" width="14" style="43" customWidth="1"/>
    <col min="7" max="16384" width="8.85156" style="43" customWidth="1"/>
  </cols>
  <sheetData>
    <row r="1" ht="30" customHeight="1">
      <c r="A1" t="s" s="7">
        <v>117</v>
      </c>
      <c r="B1" s="8"/>
      <c r="C1" s="8"/>
      <c r="D1" s="8"/>
      <c r="E1" s="8"/>
      <c r="F1" s="9"/>
    </row>
    <row r="2" ht="24" customHeight="1">
      <c r="A2" t="s" s="10">
        <v>118</v>
      </c>
      <c r="B2" s="11"/>
      <c r="C2" s="11"/>
      <c r="D2" s="11"/>
      <c r="E2" s="11"/>
      <c r="F2" s="12"/>
    </row>
    <row r="3" ht="20" customHeight="1">
      <c r="A3" t="s" s="13">
        <v>8</v>
      </c>
      <c r="B3" s="11"/>
      <c r="C3" s="11"/>
      <c r="D3" s="11"/>
      <c r="E3" s="11"/>
      <c r="F3" s="12"/>
    </row>
    <row r="4" ht="13.55" customHeight="1">
      <c r="A4" s="14"/>
      <c r="B4" s="15"/>
      <c r="C4" s="15"/>
      <c r="D4" s="15"/>
      <c r="E4" s="15"/>
      <c r="F4" s="33"/>
    </row>
    <row r="5" ht="12" customHeight="1">
      <c r="A5" t="s" s="16">
        <v>28</v>
      </c>
      <c r="B5" t="s" s="16">
        <v>119</v>
      </c>
      <c r="C5" t="s" s="16">
        <v>120</v>
      </c>
      <c r="D5" t="s" s="16">
        <v>121</v>
      </c>
      <c r="E5" t="s" s="16">
        <v>122</v>
      </c>
      <c r="F5" t="s" s="16">
        <v>123</v>
      </c>
    </row>
    <row r="6" ht="12" customHeight="1">
      <c r="A6" t="s" s="18">
        <v>34</v>
      </c>
      <c r="B6" s="34">
        <v>8</v>
      </c>
      <c r="C6" s="34" cm="1">
        <f t="array" ref="C6">COUNTIF('73-Spec Crosswalk'!$B$6:$B$78,A6)</f>
        <v>8</v>
      </c>
      <c r="D6" s="35">
        <v>82160000</v>
      </c>
      <c r="E6" s="35" cm="1">
        <f t="array" ref="E6">SUMIF('73-Spec Crosswalk'!$B$6:$B$78,A6,'73-Spec Crosswalk'!$D$6:$D$78)</f>
        <v>82160000</v>
      </c>
      <c r="F6" t="str" s="44" cm="1">
        <f t="array" ref="F6">IF(AND(B6=C6,D6=E6),"PASS","FAIL")</f>
        <v>PASS</v>
      </c>
    </row>
    <row r="7" ht="12" customHeight="1">
      <c r="A7" t="s" s="22">
        <v>45</v>
      </c>
      <c r="B7" s="37">
        <v>9</v>
      </c>
      <c r="C7" s="37" cm="1">
        <f t="array" ref="C7">COUNTIF('73-Spec Crosswalk'!$B$6:$B$78,A7)</f>
        <v>9</v>
      </c>
      <c r="D7" s="38">
        <v>92430000</v>
      </c>
      <c r="E7" s="38" cm="1">
        <f t="array" ref="E7">SUMIF('73-Spec Crosswalk'!$B$6:$B$78,A7,'73-Spec Crosswalk'!$D$6:$D$78)</f>
        <v>92430000</v>
      </c>
      <c r="F7" t="str" s="45" cm="1">
        <f t="array" ref="F7">IF(AND(B7=C7,D7=E7),"PASS","FAIL")</f>
        <v>PASS</v>
      </c>
    </row>
    <row r="8" ht="12" customHeight="1">
      <c r="A8" t="s" s="22">
        <v>55</v>
      </c>
      <c r="B8" s="37">
        <v>7</v>
      </c>
      <c r="C8" s="37" cm="1">
        <f t="array" ref="C8">COUNTIF('73-Spec Crosswalk'!$B$6:$B$78,A8)</f>
        <v>7</v>
      </c>
      <c r="D8" s="38">
        <v>71890000</v>
      </c>
      <c r="E8" s="38" cm="1">
        <f t="array" ref="E8">SUMIF('73-Spec Crosswalk'!$B$6:$B$78,A8,'73-Spec Crosswalk'!$D$6:$D$78)</f>
        <v>71890000</v>
      </c>
      <c r="F8" t="str" s="45" cm="1">
        <f t="array" ref="F8">IF(AND(B8=C8,D8=E8),"PASS","FAIL")</f>
        <v>PASS</v>
      </c>
    </row>
    <row r="9" ht="12" customHeight="1">
      <c r="A9" t="s" s="22">
        <v>63</v>
      </c>
      <c r="B9" s="37">
        <v>11</v>
      </c>
      <c r="C9" s="37" cm="1">
        <f t="array" ref="C9">COUNTIF('73-Spec Crosswalk'!$B$6:$B$78,A9)</f>
        <v>11</v>
      </c>
      <c r="D9" s="38">
        <v>112970000</v>
      </c>
      <c r="E9" s="38" cm="1">
        <f t="array" ref="E9">SUMIF('73-Spec Crosswalk'!$B$6:$B$78,A9,'73-Spec Crosswalk'!$D$6:$D$78)</f>
        <v>112970000</v>
      </c>
      <c r="F9" t="str" s="45" cm="1">
        <f t="array" ref="F9">IF(AND(B9=C9,D9=E9),"PASS","FAIL")</f>
        <v>PASS</v>
      </c>
    </row>
    <row r="10" ht="12" customHeight="1">
      <c r="A10" t="s" s="22">
        <v>75</v>
      </c>
      <c r="B10" s="37">
        <v>6</v>
      </c>
      <c r="C10" s="37" cm="1">
        <f t="array" ref="C10">COUNTIF('73-Spec Crosswalk'!$B$6:$B$78,A10)</f>
        <v>6</v>
      </c>
      <c r="D10" s="38">
        <v>61620000</v>
      </c>
      <c r="E10" s="38" cm="1">
        <f t="array" ref="E10">SUMIF('73-Spec Crosswalk'!$B$6:$B$78,A10,'73-Spec Crosswalk'!$D$6:$D$78)</f>
        <v>61620000</v>
      </c>
      <c r="F10" t="str" s="45" cm="1">
        <f t="array" ref="F10">IF(AND(B10=C10,D10=E10),"PASS","FAIL")</f>
        <v>PASS</v>
      </c>
    </row>
    <row r="11" ht="12" customHeight="1">
      <c r="A11" t="s" s="22">
        <v>82</v>
      </c>
      <c r="B11" s="37">
        <v>9</v>
      </c>
      <c r="C11" s="37" cm="1">
        <f t="array" ref="C11">COUNTIF('73-Spec Crosswalk'!$B$6:$B$78,A11)</f>
        <v>9</v>
      </c>
      <c r="D11" s="38">
        <v>92430000</v>
      </c>
      <c r="E11" s="38" cm="1">
        <f t="array" ref="E11">SUMIF('73-Spec Crosswalk'!$B$6:$B$78,A11,'73-Spec Crosswalk'!$D$6:$D$78)</f>
        <v>92430000</v>
      </c>
      <c r="F11" t="str" s="45" cm="1">
        <f t="array" ref="F11">IF(AND(B11=C11,D11=E11),"PASS","FAIL")</f>
        <v>PASS</v>
      </c>
    </row>
    <row r="12" ht="12" customHeight="1">
      <c r="A12" t="s" s="22">
        <v>92</v>
      </c>
      <c r="B12" s="37">
        <v>7</v>
      </c>
      <c r="C12" s="37" cm="1">
        <f t="array" ref="C12">COUNTIF('73-Spec Crosswalk'!$B$6:$B$78,A12)</f>
        <v>7</v>
      </c>
      <c r="D12" s="38">
        <v>71890000</v>
      </c>
      <c r="E12" s="38" cm="1">
        <f t="array" ref="E12">SUMIF('73-Spec Crosswalk'!$B$6:$B$78,A12,'73-Spec Crosswalk'!$D$6:$D$78)</f>
        <v>71890000</v>
      </c>
      <c r="F12" t="str" s="45" cm="1">
        <f t="array" ref="F12">IF(AND(B12=C12,D12=E12),"PASS","FAIL")</f>
        <v>PASS</v>
      </c>
    </row>
    <row r="13" ht="12" customHeight="1">
      <c r="A13" t="s" s="22">
        <v>100</v>
      </c>
      <c r="B13" s="37">
        <v>8</v>
      </c>
      <c r="C13" s="37" cm="1">
        <f t="array" ref="C13">COUNTIF('73-Spec Crosswalk'!$B$6:$B$78,A13)</f>
        <v>8</v>
      </c>
      <c r="D13" s="38">
        <v>82160000</v>
      </c>
      <c r="E13" s="38" cm="1">
        <f t="array" ref="E13">SUMIF('73-Spec Crosswalk'!$B$6:$B$78,A13,'73-Spec Crosswalk'!$D$6:$D$78)</f>
        <v>82160000</v>
      </c>
      <c r="F13" t="str" s="45" cm="1">
        <f t="array" ref="F13">IF(AND(B13=C13,D13=E13),"PASS","FAIL")</f>
        <v>PASS</v>
      </c>
    </row>
    <row r="14" ht="12" customHeight="1">
      <c r="A14" t="s" s="22">
        <v>109</v>
      </c>
      <c r="B14" s="37">
        <v>8</v>
      </c>
      <c r="C14" s="37" cm="1">
        <f t="array" ref="C14">COUNTIF('73-Spec Crosswalk'!$B$6:$B$78,A14)</f>
        <v>8</v>
      </c>
      <c r="D14" s="38">
        <v>82160000</v>
      </c>
      <c r="E14" s="38" cm="1">
        <f t="array" ref="E14">SUMIF('73-Spec Crosswalk'!$B$6:$B$78,A14,'73-Spec Crosswalk'!$D$6:$D$78)</f>
        <v>82160000</v>
      </c>
      <c r="F14" t="str" s="45" cm="1">
        <f t="array" ref="F14">IF(AND(B14=C14,D14=E14),"PASS","FAIL")</f>
        <v>PASS</v>
      </c>
    </row>
    <row r="15" ht="12" customHeight="1">
      <c r="A15" t="s" s="27">
        <v>125</v>
      </c>
      <c r="B15" s="40">
        <v>73</v>
      </c>
      <c r="C15" s="40" cm="1">
        <f t="array" ref="C15">SUM(C6:C14)</f>
        <v>73</v>
      </c>
      <c r="D15" s="41">
        <v>749710000</v>
      </c>
      <c r="E15" s="41" cm="1">
        <f t="array" ref="E15">SUM(E6:E14)</f>
        <v>749710000</v>
      </c>
      <c r="F15" t="str" s="46" cm="1">
        <f t="array" ref="F15">IF(AND(B15=C15,D15=E15),"PASS","FAIL")</f>
        <v>PASS</v>
      </c>
    </row>
  </sheetData>
  <mergeCells count="3">
    <mergeCell ref="A1:F1"/>
    <mergeCell ref="A2:F2"/>
    <mergeCell ref="A3:F3"/>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